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011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107" i="1" l="1"/>
  <c r="Q106" i="1"/>
  <c r="Q105" i="1"/>
  <c r="P107" i="1"/>
  <c r="P106" i="1"/>
  <c r="P105" i="1"/>
  <c r="N73" i="1" l="1"/>
  <c r="M73" i="1"/>
  <c r="N72" i="1"/>
  <c r="M72" i="1"/>
  <c r="N71" i="1"/>
  <c r="M71" i="1"/>
  <c r="I73" i="1"/>
  <c r="H73" i="1"/>
  <c r="I72" i="1"/>
  <c r="H72" i="1"/>
  <c r="I71" i="1"/>
  <c r="H71" i="1"/>
  <c r="D73" i="1"/>
  <c r="D72" i="1"/>
  <c r="D71" i="1"/>
  <c r="C73" i="1"/>
  <c r="C72" i="1"/>
  <c r="C71" i="1"/>
  <c r="A95" i="1" l="1"/>
  <c r="A96" i="1" s="1"/>
  <c r="A97" i="1" s="1"/>
  <c r="A98" i="1" s="1"/>
  <c r="A99" i="1" s="1"/>
  <c r="A100" i="1" s="1"/>
  <c r="A101" i="1" s="1"/>
  <c r="A102" i="1" s="1"/>
  <c r="N107" i="1" l="1"/>
  <c r="M107" i="1"/>
  <c r="N106" i="1"/>
  <c r="M106" i="1"/>
  <c r="N105" i="1"/>
  <c r="M105" i="1"/>
  <c r="I107" i="1"/>
  <c r="H107" i="1"/>
  <c r="I106" i="1"/>
  <c r="H106" i="1"/>
  <c r="I105" i="1"/>
  <c r="H105" i="1"/>
  <c r="D107" i="1"/>
  <c r="D106" i="1"/>
  <c r="D105" i="1"/>
  <c r="C107" i="1"/>
  <c r="C106" i="1"/>
  <c r="C105" i="1"/>
  <c r="Q102" i="1"/>
  <c r="Q101" i="1"/>
  <c r="Q100" i="1"/>
  <c r="Q99" i="1"/>
  <c r="Q98" i="1"/>
  <c r="Q97" i="1"/>
  <c r="Q96" i="1"/>
  <c r="Q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5" i="1"/>
  <c r="P75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P73" i="1" l="1"/>
  <c r="P72" i="1"/>
  <c r="P71" i="1"/>
  <c r="Q72" i="1"/>
  <c r="Q71" i="1"/>
  <c r="Q73" i="1"/>
</calcChain>
</file>

<file path=xl/sharedStrings.xml><?xml version="1.0" encoding="utf-8"?>
<sst xmlns="http://schemas.openxmlformats.org/spreadsheetml/2006/main" count="86" uniqueCount="61">
  <si>
    <t>Distance</t>
  </si>
  <si>
    <t>Valley</t>
  </si>
  <si>
    <t>km</t>
  </si>
  <si>
    <t>width</t>
  </si>
  <si>
    <t>Average</t>
  </si>
  <si>
    <t>Nov 2006</t>
  </si>
  <si>
    <t xml:space="preserve">channel </t>
  </si>
  <si>
    <t>(m)</t>
  </si>
  <si>
    <t>Ending</t>
  </si>
  <si>
    <t>Sinuosity</t>
  </si>
  <si>
    <t>Channel</t>
  </si>
  <si>
    <t>cl length</t>
  </si>
  <si>
    <t>sinuosity</t>
  </si>
  <si>
    <t>Mar 2010</t>
  </si>
  <si>
    <t>channel</t>
  </si>
  <si>
    <t>March 2010 channel:</t>
  </si>
  <si>
    <t>area</t>
  </si>
  <si>
    <r>
      <t>(m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</si>
  <si>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t>Jan/Feb 2014 channel:</t>
  </si>
  <si>
    <t>Change in</t>
  </si>
  <si>
    <t>average</t>
  </si>
  <si>
    <t xml:space="preserve">width, </t>
  </si>
  <si>
    <t>Nov 2006 -</t>
  </si>
  <si>
    <t xml:space="preserve">average </t>
  </si>
  <si>
    <t>width,</t>
  </si>
  <si>
    <t>Mar 2010 -</t>
  </si>
  <si>
    <t>Jan/Feb 2014</t>
  </si>
  <si>
    <t>The upstream side of the Highway 6 bridge is located at vk 11.92.</t>
  </si>
  <si>
    <t>St dev (m):</t>
  </si>
  <si>
    <t>Average (m):</t>
  </si>
  <si>
    <t>n</t>
  </si>
  <si>
    <t>The concrete sill on the downstream side of the RR bridge is located at vk 12.26</t>
  </si>
  <si>
    <t>Methods for mapping channel bank locations and for determining average channel widths in 0.5-km arroyo intervals (which have variable</t>
  </si>
  <si>
    <t>channel centerline lengths) are described in the following paper:</t>
  </si>
  <si>
    <t>Vincent, K.R., Friedman, J.M., and Griffin, E.R., 2009, Erosional consequence of saltcedar control:</t>
  </si>
  <si>
    <t>bank location in Jan/Feb 2014 was done by starting with the 2010 locations as the base, then mapping only clearly</t>
  </si>
  <si>
    <t>identifiable changes.</t>
  </si>
  <si>
    <t>Omitting the reach from vk 12.0 - 12.5, much of which is between Hwy 6 and the RR bridge:</t>
  </si>
  <si>
    <t>same as the estimated error in mapping from imagery (Vincent et al., 2009).</t>
  </si>
  <si>
    <t xml:space="preserve">  Supplemental Data Table S1</t>
  </si>
  <si>
    <t xml:space="preserve">   geomorphic change in the lower Rio Puerco Arroyo, New Mexico.</t>
  </si>
  <si>
    <t>Table S1. Lower Rio Puerco average channel widths, November 2006, March 2010, and January/February 2014.</t>
  </si>
  <si>
    <t>Data below are supplemental to the following paper, submitted for publication in the New Mexico Geological Society 2016 Fall Guidebook:</t>
  </si>
  <si>
    <t>Reach extents used in Vincent et al., 2009, were:</t>
  </si>
  <si>
    <t>Sprayed reach</t>
  </si>
  <si>
    <t>vk 0 - 12.5</t>
  </si>
  <si>
    <t>Downstream reach</t>
  </si>
  <si>
    <t>vk 12.5 - 21.0</t>
  </si>
  <si>
    <t>March 2010 and Jan/Feb 2014 average channel widths are determined below for the same Sprayed reach extent.</t>
  </si>
  <si>
    <t>the 0.5-km segment from vk 12.0 - 12.5, most of which is between the Highway 6 bridge and railroad bridge, is excluded.</t>
  </si>
  <si>
    <t>along arroyo</t>
  </si>
  <si>
    <t>2/9/2016</t>
  </si>
  <si>
    <t>Therefore, channel bank locations were mapped most accurately from these DTMs. Mapping of channel</t>
  </si>
  <si>
    <t>For the present study, the sprayed reach is vk 0 - 12.0, the downstream reach is vk 12.5 - 25.0, and</t>
  </si>
  <si>
    <t>Downstream reach extent for 2010 and 2014 was vk 12.5 - 25.0, ending at the downstream end of the March 2010 bare-earth LiDAR DTM.</t>
  </si>
  <si>
    <t>Locations of the tops of the banks could be most clearly identified in the March 2010 bare-earth LiDAR DTMs (0.5-m cell size).</t>
  </si>
  <si>
    <t>centerline (cl)</t>
  </si>
  <si>
    <t>Changes in 0.5 valley km (0.5-km) average channel width.</t>
  </si>
  <si>
    <t xml:space="preserve">Griffin, E.R., and Friedman, J.M., 2016, Contributions of moderately low flows and large floods to </t>
  </si>
  <si>
    <t xml:space="preserve">   Environmental Management, v. 44, p. 218-227. doi: 10.1007/s00267-009-9314-8</t>
  </si>
  <si>
    <t>The average change in channel width in the downstream reach from Nov. 2006 to March 2010, 2.65 m, is about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</si>
</sst>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" fontId="0" fillId="0" borderId="0" xfId="0" applyNumberFormat="1"/>
    <xf numFmtId="0" fontId="2" fillId="0" borderId="0" xfId="0" quotePrefix="1" applyFont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2" workbookViewId="0">
      <selection activeCell="N7" sqref="N7"/>
    </sheetView>
  </sheetViews>
  <sheetFormatPr defaultRowHeight="12.75" x14ac:dyDescent="0.2"/>
  <cols>
    <col min="2" max="2" width="14.140625" style="2" customWidth="1"/>
    <col min="5" max="5" width="5.140625" customWidth="1"/>
    <col min="10" max="10" width="5.140625" customWidth="1"/>
    <col min="15" max="15" width="3" customWidth="1"/>
    <col min="16" max="16" width="11.7109375" customWidth="1"/>
    <col min="17" max="17" width="14" customWidth="1"/>
  </cols>
  <sheetData>
    <row r="1" spans="1:2" x14ac:dyDescent="0.2">
      <c r="A1" s="1" t="s">
        <v>51</v>
      </c>
      <c r="B1" s="2" t="s">
        <v>39</v>
      </c>
    </row>
    <row r="2" spans="1:2" x14ac:dyDescent="0.2">
      <c r="A2" s="1"/>
    </row>
    <row r="3" spans="1:2" x14ac:dyDescent="0.2">
      <c r="A3" s="1" t="s">
        <v>42</v>
      </c>
    </row>
    <row r="4" spans="1:2" x14ac:dyDescent="0.2">
      <c r="A4" s="1"/>
    </row>
    <row r="5" spans="1:2" x14ac:dyDescent="0.2">
      <c r="A5" s="1"/>
      <c r="B5" s="2" t="s">
        <v>58</v>
      </c>
    </row>
    <row r="6" spans="1:2" x14ac:dyDescent="0.2">
      <c r="A6" s="1"/>
      <c r="B6" s="2" t="s">
        <v>40</v>
      </c>
    </row>
    <row r="7" spans="1:2" x14ac:dyDescent="0.2">
      <c r="A7" s="1"/>
    </row>
    <row r="9" spans="1:2" x14ac:dyDescent="0.2">
      <c r="A9" t="s">
        <v>57</v>
      </c>
    </row>
    <row r="11" spans="1:2" x14ac:dyDescent="0.2">
      <c r="A11" t="s">
        <v>32</v>
      </c>
    </row>
    <row r="12" spans="1:2" x14ac:dyDescent="0.2">
      <c r="A12" t="s">
        <v>33</v>
      </c>
    </row>
    <row r="14" spans="1:2" x14ac:dyDescent="0.2">
      <c r="A14" t="s">
        <v>34</v>
      </c>
    </row>
    <row r="15" spans="1:2" x14ac:dyDescent="0.2">
      <c r="A15" t="s">
        <v>59</v>
      </c>
    </row>
    <row r="17" spans="1:13" x14ac:dyDescent="0.2">
      <c r="A17" t="s">
        <v>43</v>
      </c>
    </row>
    <row r="18" spans="1:13" x14ac:dyDescent="0.2">
      <c r="B18" s="2" t="s">
        <v>44</v>
      </c>
      <c r="D18" t="s">
        <v>45</v>
      </c>
    </row>
    <row r="19" spans="1:13" x14ac:dyDescent="0.2">
      <c r="B19" s="2" t="s">
        <v>46</v>
      </c>
      <c r="D19" t="s">
        <v>47</v>
      </c>
    </row>
    <row r="21" spans="1:13" x14ac:dyDescent="0.2">
      <c r="A21" t="s">
        <v>53</v>
      </c>
    </row>
    <row r="22" spans="1:13" x14ac:dyDescent="0.2">
      <c r="A22" t="s">
        <v>49</v>
      </c>
    </row>
    <row r="24" spans="1:13" x14ac:dyDescent="0.2">
      <c r="A24" t="s">
        <v>48</v>
      </c>
    </row>
    <row r="25" spans="1:13" x14ac:dyDescent="0.2">
      <c r="A25" t="s">
        <v>54</v>
      </c>
    </row>
    <row r="26" spans="1:13" x14ac:dyDescent="0.2">
      <c r="A26" s="1"/>
      <c r="H26" s="4"/>
      <c r="L26" s="4"/>
      <c r="M26" s="4"/>
    </row>
    <row r="27" spans="1:13" x14ac:dyDescent="0.2">
      <c r="A27" s="1" t="s">
        <v>55</v>
      </c>
      <c r="H27" s="4"/>
      <c r="L27" s="4"/>
      <c r="M27" s="4"/>
    </row>
    <row r="28" spans="1:13" x14ac:dyDescent="0.2">
      <c r="A28" s="1" t="s">
        <v>52</v>
      </c>
      <c r="H28" s="4"/>
      <c r="L28" s="4"/>
      <c r="M28" s="4"/>
    </row>
    <row r="29" spans="1:13" x14ac:dyDescent="0.2">
      <c r="A29" s="1" t="s">
        <v>35</v>
      </c>
      <c r="H29" s="4"/>
      <c r="L29" s="4"/>
      <c r="M29" s="4"/>
    </row>
    <row r="30" spans="1:13" x14ac:dyDescent="0.2">
      <c r="A30" s="1" t="s">
        <v>36</v>
      </c>
      <c r="H30" s="4"/>
      <c r="L30" s="4"/>
      <c r="M30" s="4"/>
    </row>
    <row r="31" spans="1:13" x14ac:dyDescent="0.2">
      <c r="A31" s="1"/>
      <c r="H31" s="4"/>
      <c r="L31" s="4"/>
      <c r="M31" s="4"/>
    </row>
    <row r="32" spans="1:13" x14ac:dyDescent="0.2">
      <c r="A32" s="1" t="s">
        <v>60</v>
      </c>
      <c r="H32" s="4"/>
      <c r="L32" s="4"/>
      <c r="M32" s="4"/>
    </row>
    <row r="33" spans="1:17" x14ac:dyDescent="0.2">
      <c r="A33" s="1" t="s">
        <v>38</v>
      </c>
      <c r="H33" s="4"/>
      <c r="L33" s="4"/>
      <c r="M33" s="4"/>
    </row>
    <row r="34" spans="1:17" x14ac:dyDescent="0.2">
      <c r="A34" s="1"/>
      <c r="H34" s="4"/>
      <c r="L34" s="4"/>
      <c r="M34" s="4"/>
    </row>
    <row r="35" spans="1:17" x14ac:dyDescent="0.2">
      <c r="A35" s="10" t="s">
        <v>41</v>
      </c>
      <c r="H35" s="4"/>
      <c r="L35" s="4"/>
      <c r="M35" s="4"/>
    </row>
    <row r="36" spans="1:17" x14ac:dyDescent="0.2">
      <c r="A36" s="1"/>
      <c r="H36" s="4"/>
      <c r="L36" s="4"/>
      <c r="M36" s="4"/>
    </row>
    <row r="38" spans="1:17" x14ac:dyDescent="0.2">
      <c r="F38" s="11" t="s">
        <v>15</v>
      </c>
      <c r="G38" s="11"/>
      <c r="H38" s="11"/>
      <c r="I38" s="11"/>
      <c r="K38" s="12" t="s">
        <v>18</v>
      </c>
      <c r="L38" s="11"/>
      <c r="M38" s="11"/>
      <c r="N38" s="11"/>
      <c r="P38" s="5" t="s">
        <v>19</v>
      </c>
      <c r="Q38" s="5" t="s">
        <v>19</v>
      </c>
    </row>
    <row r="39" spans="1:17" x14ac:dyDescent="0.2">
      <c r="A39" s="5"/>
      <c r="B39" s="6"/>
      <c r="C39" s="5" t="s">
        <v>4</v>
      </c>
      <c r="D39" s="5"/>
      <c r="E39" s="5"/>
      <c r="F39" s="5"/>
      <c r="G39" s="5"/>
      <c r="I39" s="5"/>
      <c r="J39" s="5"/>
      <c r="P39" s="5" t="s">
        <v>20</v>
      </c>
      <c r="Q39" s="5" t="s">
        <v>23</v>
      </c>
    </row>
    <row r="40" spans="1:17" x14ac:dyDescent="0.2">
      <c r="A40" s="5"/>
      <c r="B40" s="6" t="s">
        <v>0</v>
      </c>
      <c r="C40" s="7" t="s">
        <v>5</v>
      </c>
      <c r="D40" s="5" t="s">
        <v>4</v>
      </c>
      <c r="E40" s="5"/>
      <c r="F40" s="5"/>
      <c r="G40" s="5"/>
      <c r="H40" s="5" t="s">
        <v>4</v>
      </c>
      <c r="I40" s="5"/>
      <c r="J40" s="5"/>
      <c r="K40" s="5"/>
      <c r="L40" s="5"/>
      <c r="M40" s="5" t="s">
        <v>4</v>
      </c>
      <c r="N40" s="5"/>
      <c r="P40" s="5" t="s">
        <v>21</v>
      </c>
      <c r="Q40" s="5" t="s">
        <v>24</v>
      </c>
    </row>
    <row r="41" spans="1:17" x14ac:dyDescent="0.2">
      <c r="A41" s="5" t="s">
        <v>8</v>
      </c>
      <c r="B41" s="6" t="s">
        <v>50</v>
      </c>
      <c r="C41" s="5" t="s">
        <v>6</v>
      </c>
      <c r="D41" s="8" t="s">
        <v>5</v>
      </c>
      <c r="E41" s="5"/>
      <c r="F41" s="5" t="s">
        <v>10</v>
      </c>
      <c r="G41" s="5" t="s">
        <v>10</v>
      </c>
      <c r="H41" s="5" t="s">
        <v>14</v>
      </c>
      <c r="I41" s="5" t="s">
        <v>4</v>
      </c>
      <c r="J41" s="5"/>
      <c r="K41" s="5" t="s">
        <v>10</v>
      </c>
      <c r="L41" s="5" t="s">
        <v>10</v>
      </c>
      <c r="M41" s="5" t="s">
        <v>14</v>
      </c>
      <c r="N41" s="5" t="s">
        <v>4</v>
      </c>
      <c r="P41" s="8" t="s">
        <v>22</v>
      </c>
      <c r="Q41" s="8" t="s">
        <v>25</v>
      </c>
    </row>
    <row r="42" spans="1:17" x14ac:dyDescent="0.2">
      <c r="A42" s="5" t="s">
        <v>1</v>
      </c>
      <c r="B42" s="6" t="s">
        <v>56</v>
      </c>
      <c r="C42" s="5" t="s">
        <v>3</v>
      </c>
      <c r="D42" s="5" t="s">
        <v>9</v>
      </c>
      <c r="E42" s="5"/>
      <c r="F42" s="5" t="s">
        <v>16</v>
      </c>
      <c r="G42" s="5" t="s">
        <v>11</v>
      </c>
      <c r="H42" s="5" t="s">
        <v>3</v>
      </c>
      <c r="I42" s="5" t="s">
        <v>12</v>
      </c>
      <c r="J42" s="5"/>
      <c r="K42" s="5" t="s">
        <v>16</v>
      </c>
      <c r="L42" s="5" t="s">
        <v>11</v>
      </c>
      <c r="M42" s="5" t="s">
        <v>3</v>
      </c>
      <c r="N42" s="5" t="s">
        <v>12</v>
      </c>
      <c r="P42" s="8" t="s">
        <v>13</v>
      </c>
      <c r="Q42" s="8" t="s">
        <v>26</v>
      </c>
    </row>
    <row r="43" spans="1:17" ht="14.25" x14ac:dyDescent="0.2">
      <c r="A43" s="5" t="s">
        <v>2</v>
      </c>
      <c r="B43" s="6" t="s">
        <v>7</v>
      </c>
      <c r="C43" s="8" t="s">
        <v>7</v>
      </c>
      <c r="D43" s="5"/>
      <c r="E43" s="5"/>
      <c r="F43" s="8" t="s">
        <v>17</v>
      </c>
      <c r="G43" s="5" t="s">
        <v>7</v>
      </c>
      <c r="H43" s="5" t="s">
        <v>7</v>
      </c>
      <c r="I43" s="5"/>
      <c r="J43" s="5"/>
      <c r="K43" s="8" t="s">
        <v>17</v>
      </c>
      <c r="L43" s="5" t="s">
        <v>7</v>
      </c>
      <c r="M43" s="5" t="s">
        <v>7</v>
      </c>
      <c r="N43" s="5"/>
    </row>
    <row r="45" spans="1:17" x14ac:dyDescent="0.2">
      <c r="A45" s="2">
        <v>0.5</v>
      </c>
      <c r="B45" s="2">
        <v>1178.98</v>
      </c>
      <c r="C45" s="4">
        <v>14.74</v>
      </c>
      <c r="D45" s="3">
        <v>1.31</v>
      </c>
      <c r="F45" s="2">
        <v>16153.23</v>
      </c>
      <c r="G45" s="2">
        <v>827.12</v>
      </c>
      <c r="H45" s="4">
        <v>19.53</v>
      </c>
      <c r="I45" s="3">
        <v>1.6539999999999999</v>
      </c>
      <c r="K45" s="2">
        <v>11675.36</v>
      </c>
      <c r="L45" s="2">
        <v>853.93</v>
      </c>
      <c r="M45" s="4">
        <v>13.67</v>
      </c>
      <c r="N45" s="3">
        <v>1.708</v>
      </c>
      <c r="P45" s="4">
        <f>H45-C45</f>
        <v>4.7900000000000009</v>
      </c>
      <c r="Q45" s="4">
        <f>M45-H45</f>
        <v>-5.8600000000000012</v>
      </c>
    </row>
    <row r="46" spans="1:17" x14ac:dyDescent="0.2">
      <c r="A46" s="2">
        <v>1</v>
      </c>
      <c r="B46" s="2">
        <v>1804.75</v>
      </c>
      <c r="C46" s="4">
        <v>16.22</v>
      </c>
      <c r="D46" s="3">
        <v>1.252</v>
      </c>
      <c r="F46" s="2">
        <v>12285.34</v>
      </c>
      <c r="G46" s="2">
        <v>617.65</v>
      </c>
      <c r="H46" s="4">
        <v>19.89</v>
      </c>
      <c r="I46" s="3">
        <v>1.2350000000000001</v>
      </c>
      <c r="K46" s="2">
        <v>9288.07</v>
      </c>
      <c r="L46" s="2">
        <v>619.27</v>
      </c>
      <c r="M46" s="4">
        <v>15</v>
      </c>
      <c r="N46" s="3">
        <v>1.2390000000000001</v>
      </c>
      <c r="P46" s="4">
        <f t="shared" ref="P46:P68" si="0">H46-C46</f>
        <v>3.6700000000000017</v>
      </c>
      <c r="Q46" s="4">
        <f t="shared" ref="Q46:Q68" si="1">M46-H46</f>
        <v>-4.8900000000000006</v>
      </c>
    </row>
    <row r="47" spans="1:17" x14ac:dyDescent="0.2">
      <c r="A47" s="2">
        <v>1.5</v>
      </c>
      <c r="B47" s="2">
        <v>2535.38</v>
      </c>
      <c r="C47" s="4">
        <v>28.5</v>
      </c>
      <c r="D47" s="3">
        <v>1.4610000000000001</v>
      </c>
      <c r="F47" s="2">
        <v>22832.02</v>
      </c>
      <c r="G47" s="2">
        <v>753.58</v>
      </c>
      <c r="H47" s="4">
        <v>30.3</v>
      </c>
      <c r="I47" s="3">
        <v>1.5069999999999999</v>
      </c>
      <c r="K47" s="2">
        <v>18584.21</v>
      </c>
      <c r="L47" s="2">
        <v>824.18</v>
      </c>
      <c r="M47" s="4">
        <v>22.55</v>
      </c>
      <c r="N47" s="3">
        <v>1.6479999999999999</v>
      </c>
      <c r="P47" s="4">
        <f t="shared" si="0"/>
        <v>1.8000000000000007</v>
      </c>
      <c r="Q47" s="4">
        <f t="shared" si="1"/>
        <v>-7.75</v>
      </c>
    </row>
    <row r="48" spans="1:17" x14ac:dyDescent="0.2">
      <c r="A48" s="2">
        <v>2</v>
      </c>
      <c r="B48" s="2">
        <v>3133.55</v>
      </c>
      <c r="C48" s="4">
        <v>20.56</v>
      </c>
      <c r="D48" s="3">
        <v>1.196</v>
      </c>
      <c r="F48" s="2">
        <v>14671.19</v>
      </c>
      <c r="G48" s="2">
        <v>580.22</v>
      </c>
      <c r="H48" s="4">
        <v>25.29</v>
      </c>
      <c r="I48" s="3">
        <v>1.1599999999999999</v>
      </c>
      <c r="K48" s="2">
        <v>13318.85</v>
      </c>
      <c r="L48" s="2">
        <v>585.53</v>
      </c>
      <c r="M48" s="4">
        <v>22.75</v>
      </c>
      <c r="N48" s="3">
        <v>1.171</v>
      </c>
      <c r="P48" s="4">
        <f t="shared" si="0"/>
        <v>4.7300000000000004</v>
      </c>
      <c r="Q48" s="4">
        <f t="shared" si="1"/>
        <v>-2.5399999999999991</v>
      </c>
    </row>
    <row r="49" spans="1:17" x14ac:dyDescent="0.2">
      <c r="A49" s="2">
        <v>2.5</v>
      </c>
      <c r="B49" s="2">
        <v>4242.46</v>
      </c>
      <c r="C49" s="4">
        <v>25.93</v>
      </c>
      <c r="D49" s="3">
        <v>2.218</v>
      </c>
      <c r="F49" s="2">
        <v>28647.91</v>
      </c>
      <c r="G49" s="2">
        <v>1011.99</v>
      </c>
      <c r="H49" s="4">
        <v>28.31</v>
      </c>
      <c r="I49" s="3">
        <v>2.024</v>
      </c>
      <c r="K49" s="2">
        <v>27785.07</v>
      </c>
      <c r="L49" s="2">
        <v>642.79</v>
      </c>
      <c r="M49" s="4">
        <v>43.23</v>
      </c>
      <c r="N49" s="3">
        <v>1.286</v>
      </c>
      <c r="P49" s="4">
        <f t="shared" si="0"/>
        <v>2.379999999999999</v>
      </c>
      <c r="Q49" s="4">
        <f t="shared" si="1"/>
        <v>14.919999999999998</v>
      </c>
    </row>
    <row r="50" spans="1:17" x14ac:dyDescent="0.2">
      <c r="A50" s="2">
        <v>3</v>
      </c>
      <c r="B50" s="2">
        <v>4944.82</v>
      </c>
      <c r="C50" s="4">
        <v>41.43</v>
      </c>
      <c r="D50" s="3">
        <v>1.405</v>
      </c>
      <c r="F50" s="2">
        <v>33742.559999999998</v>
      </c>
      <c r="G50" s="2">
        <v>810.75</v>
      </c>
      <c r="H50" s="4">
        <v>41.62</v>
      </c>
      <c r="I50" s="3">
        <v>1.6220000000000001</v>
      </c>
      <c r="K50" s="2">
        <v>32180.3</v>
      </c>
      <c r="L50" s="2">
        <v>736.79</v>
      </c>
      <c r="M50" s="4">
        <v>43.68</v>
      </c>
      <c r="N50" s="3">
        <v>1.474</v>
      </c>
      <c r="P50" s="4">
        <f t="shared" si="0"/>
        <v>0.18999999999999773</v>
      </c>
      <c r="Q50" s="4">
        <f t="shared" si="1"/>
        <v>2.0600000000000023</v>
      </c>
    </row>
    <row r="51" spans="1:17" x14ac:dyDescent="0.2">
      <c r="A51" s="2">
        <v>3.5</v>
      </c>
      <c r="B51" s="2">
        <v>5460.88</v>
      </c>
      <c r="C51" s="4">
        <v>29.96</v>
      </c>
      <c r="D51" s="3">
        <v>1.032</v>
      </c>
      <c r="F51" s="2">
        <v>20181.39</v>
      </c>
      <c r="G51" s="2">
        <v>510.87</v>
      </c>
      <c r="H51" s="4">
        <v>39.5</v>
      </c>
      <c r="I51" s="3">
        <v>1.022</v>
      </c>
      <c r="K51" s="2">
        <v>33962.089999999997</v>
      </c>
      <c r="L51" s="2">
        <v>509.54</v>
      </c>
      <c r="M51" s="4">
        <v>66.650000000000006</v>
      </c>
      <c r="N51" s="3">
        <v>1.0189999999999999</v>
      </c>
      <c r="P51" s="4">
        <f t="shared" si="0"/>
        <v>9.5399999999999991</v>
      </c>
      <c r="Q51" s="4">
        <f t="shared" si="1"/>
        <v>27.150000000000006</v>
      </c>
    </row>
    <row r="52" spans="1:17" x14ac:dyDescent="0.2">
      <c r="A52" s="2">
        <v>4</v>
      </c>
      <c r="B52" s="2">
        <v>5945.49</v>
      </c>
      <c r="C52" s="4">
        <v>35.5</v>
      </c>
      <c r="D52" s="3">
        <v>0.96899999999999997</v>
      </c>
      <c r="F52" s="2">
        <v>19252.43</v>
      </c>
      <c r="G52" s="2">
        <v>502.57</v>
      </c>
      <c r="H52" s="4">
        <v>38.31</v>
      </c>
      <c r="I52" s="3">
        <v>1.0049999999999999</v>
      </c>
      <c r="K52" s="2">
        <v>18739.41</v>
      </c>
      <c r="L52" s="2">
        <v>500.28</v>
      </c>
      <c r="M52" s="4">
        <v>37.46</v>
      </c>
      <c r="N52" s="3">
        <v>1.0009999999999999</v>
      </c>
      <c r="P52" s="4">
        <f t="shared" si="0"/>
        <v>2.8100000000000023</v>
      </c>
      <c r="Q52" s="4">
        <f t="shared" si="1"/>
        <v>-0.85000000000000142</v>
      </c>
    </row>
    <row r="53" spans="1:17" x14ac:dyDescent="0.2">
      <c r="A53" s="2">
        <v>4.5</v>
      </c>
      <c r="B53" s="2">
        <v>6671.22</v>
      </c>
      <c r="C53" s="4">
        <v>24.84</v>
      </c>
      <c r="D53" s="3">
        <v>1.4510000000000001</v>
      </c>
      <c r="F53" s="2">
        <v>16875.810000000001</v>
      </c>
      <c r="G53" s="2">
        <v>647.66</v>
      </c>
      <c r="H53" s="4">
        <v>26.06</v>
      </c>
      <c r="I53" s="3">
        <v>1.2949999999999999</v>
      </c>
      <c r="K53" s="2">
        <v>15655.18</v>
      </c>
      <c r="L53" s="2">
        <v>625.76</v>
      </c>
      <c r="M53" s="4">
        <v>25.02</v>
      </c>
      <c r="N53" s="3">
        <v>1.252</v>
      </c>
      <c r="P53" s="4">
        <f t="shared" si="0"/>
        <v>1.2199999999999989</v>
      </c>
      <c r="Q53" s="4">
        <f t="shared" si="1"/>
        <v>-1.0399999999999991</v>
      </c>
    </row>
    <row r="54" spans="1:17" x14ac:dyDescent="0.2">
      <c r="A54" s="2">
        <v>5</v>
      </c>
      <c r="B54" s="2">
        <v>7204.16</v>
      </c>
      <c r="C54" s="4">
        <v>32.909999999999997</v>
      </c>
      <c r="D54" s="3">
        <v>1.0660000000000001</v>
      </c>
      <c r="F54" s="2">
        <v>21166.47</v>
      </c>
      <c r="G54" s="2">
        <v>623.05999999999995</v>
      </c>
      <c r="H54" s="4">
        <v>33.97</v>
      </c>
      <c r="I54" s="3">
        <v>1.246</v>
      </c>
      <c r="K54" s="2">
        <v>21770.99</v>
      </c>
      <c r="L54" s="2">
        <v>628.86</v>
      </c>
      <c r="M54" s="4">
        <v>34.619999999999997</v>
      </c>
      <c r="N54" s="3">
        <v>1.258</v>
      </c>
      <c r="P54" s="4">
        <f t="shared" si="0"/>
        <v>1.0600000000000023</v>
      </c>
      <c r="Q54" s="4">
        <f t="shared" si="1"/>
        <v>0.64999999999999858</v>
      </c>
    </row>
    <row r="55" spans="1:17" x14ac:dyDescent="0.2">
      <c r="A55" s="2">
        <v>5.5</v>
      </c>
      <c r="B55" s="2">
        <v>7724.05</v>
      </c>
      <c r="C55" s="4">
        <v>13.63</v>
      </c>
      <c r="D55" s="3">
        <v>1.04</v>
      </c>
      <c r="F55" s="2">
        <v>7288.89</v>
      </c>
      <c r="G55" s="2">
        <v>476.08</v>
      </c>
      <c r="H55" s="4">
        <v>15.31</v>
      </c>
      <c r="I55" s="3">
        <v>0.95199999999999996</v>
      </c>
      <c r="K55" s="2">
        <v>6700.85</v>
      </c>
      <c r="L55" s="2">
        <v>476.85</v>
      </c>
      <c r="M55" s="4">
        <v>14.05</v>
      </c>
      <c r="N55" s="3">
        <v>0.95399999999999996</v>
      </c>
      <c r="P55" s="4">
        <f t="shared" si="0"/>
        <v>1.6799999999999997</v>
      </c>
      <c r="Q55" s="4">
        <f t="shared" si="1"/>
        <v>-1.2599999999999998</v>
      </c>
    </row>
    <row r="56" spans="1:17" x14ac:dyDescent="0.2">
      <c r="A56" s="2">
        <v>6</v>
      </c>
      <c r="B56" s="2">
        <v>8852.85</v>
      </c>
      <c r="C56" s="4">
        <v>21.71</v>
      </c>
      <c r="D56" s="3">
        <v>2.258</v>
      </c>
      <c r="F56" s="2">
        <v>29154.959999999999</v>
      </c>
      <c r="G56" s="2">
        <v>1197.8699999999999</v>
      </c>
      <c r="H56" s="4">
        <v>24.34</v>
      </c>
      <c r="I56" s="3">
        <v>2.3959999999999999</v>
      </c>
      <c r="K56" s="2">
        <v>30281.69</v>
      </c>
      <c r="L56" s="2">
        <v>1215.4000000000001</v>
      </c>
      <c r="M56" s="4">
        <v>24.92</v>
      </c>
      <c r="N56" s="3">
        <v>2.431</v>
      </c>
      <c r="P56" s="4">
        <f t="shared" si="0"/>
        <v>2.629999999999999</v>
      </c>
      <c r="Q56" s="4">
        <f t="shared" si="1"/>
        <v>0.58000000000000185</v>
      </c>
    </row>
    <row r="57" spans="1:17" x14ac:dyDescent="0.2">
      <c r="A57" s="2">
        <v>6.5</v>
      </c>
      <c r="B57" s="2">
        <v>9856.77</v>
      </c>
      <c r="C57" s="4">
        <v>20.34</v>
      </c>
      <c r="D57" s="3">
        <v>2.008</v>
      </c>
      <c r="F57" s="2">
        <v>26087.86</v>
      </c>
      <c r="G57" s="2">
        <v>1094.75</v>
      </c>
      <c r="H57" s="4">
        <v>23.83</v>
      </c>
      <c r="I57" s="3">
        <v>2.1890000000000001</v>
      </c>
      <c r="K57" s="2">
        <v>20719.7</v>
      </c>
      <c r="L57" s="2">
        <v>601.52</v>
      </c>
      <c r="M57" s="4">
        <v>34.450000000000003</v>
      </c>
      <c r="N57" s="3">
        <v>1.2030000000000001</v>
      </c>
      <c r="P57" s="4">
        <f t="shared" si="0"/>
        <v>3.4899999999999984</v>
      </c>
      <c r="Q57" s="4">
        <f t="shared" si="1"/>
        <v>10.620000000000005</v>
      </c>
    </row>
    <row r="58" spans="1:17" x14ac:dyDescent="0.2">
      <c r="A58" s="2">
        <v>7</v>
      </c>
      <c r="B58" s="2">
        <v>11054.93</v>
      </c>
      <c r="C58" s="4">
        <v>23.03</v>
      </c>
      <c r="D58" s="3">
        <v>2.3959999999999999</v>
      </c>
      <c r="F58" s="2">
        <v>31735.61</v>
      </c>
      <c r="G58" s="2">
        <v>1171.26</v>
      </c>
      <c r="H58" s="4">
        <v>27.1</v>
      </c>
      <c r="I58" s="3">
        <v>2.343</v>
      </c>
      <c r="K58" s="2">
        <v>14613.61</v>
      </c>
      <c r="L58" s="2">
        <v>457.38</v>
      </c>
      <c r="M58" s="4">
        <v>31.95</v>
      </c>
      <c r="N58" s="3">
        <v>0.91500000000000004</v>
      </c>
      <c r="P58" s="4">
        <f t="shared" si="0"/>
        <v>4.07</v>
      </c>
      <c r="Q58" s="4">
        <f t="shared" si="1"/>
        <v>4.8499999999999979</v>
      </c>
    </row>
    <row r="59" spans="1:17" x14ac:dyDescent="0.2">
      <c r="A59" s="2">
        <v>7.5</v>
      </c>
      <c r="B59" s="2">
        <v>11683.18</v>
      </c>
      <c r="C59" s="4">
        <v>24.57</v>
      </c>
      <c r="D59" s="3">
        <v>1.2569999999999999</v>
      </c>
      <c r="F59" s="2">
        <v>17356.32</v>
      </c>
      <c r="G59" s="2">
        <v>589.02</v>
      </c>
      <c r="H59" s="4">
        <v>29.47</v>
      </c>
      <c r="I59" s="3">
        <v>1.1779999999999999</v>
      </c>
      <c r="K59" s="2">
        <v>17464.71</v>
      </c>
      <c r="L59" s="2">
        <v>584.94000000000005</v>
      </c>
      <c r="M59" s="4">
        <v>29.86</v>
      </c>
      <c r="N59" s="3">
        <v>1.17</v>
      </c>
      <c r="P59" s="4">
        <f t="shared" si="0"/>
        <v>4.8999999999999986</v>
      </c>
      <c r="Q59" s="4">
        <f t="shared" si="1"/>
        <v>0.39000000000000057</v>
      </c>
    </row>
    <row r="60" spans="1:17" x14ac:dyDescent="0.2">
      <c r="A60" s="2">
        <v>8</v>
      </c>
      <c r="B60" s="2">
        <v>12122.23</v>
      </c>
      <c r="C60" s="4">
        <v>22.61</v>
      </c>
      <c r="D60" s="3">
        <v>0.878</v>
      </c>
      <c r="F60" s="2">
        <v>20449.52</v>
      </c>
      <c r="G60" s="2">
        <v>596.15</v>
      </c>
      <c r="H60" s="4">
        <v>34.299999999999997</v>
      </c>
      <c r="I60" s="3">
        <v>1.1919999999999999</v>
      </c>
      <c r="K60" s="2">
        <v>18322.29</v>
      </c>
      <c r="L60" s="2">
        <v>586.70000000000005</v>
      </c>
      <c r="M60" s="4">
        <v>31.23</v>
      </c>
      <c r="N60" s="3">
        <v>1.173</v>
      </c>
      <c r="P60" s="4">
        <f t="shared" si="0"/>
        <v>11.689999999999998</v>
      </c>
      <c r="Q60" s="4">
        <f t="shared" si="1"/>
        <v>-3.0699999999999967</v>
      </c>
    </row>
    <row r="61" spans="1:17" x14ac:dyDescent="0.2">
      <c r="A61" s="2">
        <v>8.5</v>
      </c>
      <c r="B61" s="2">
        <v>12676.13</v>
      </c>
      <c r="C61" s="4">
        <v>33.83</v>
      </c>
      <c r="D61" s="3">
        <v>1.1080000000000001</v>
      </c>
      <c r="F61" s="2">
        <v>13926.8</v>
      </c>
      <c r="G61" s="2">
        <v>513.39</v>
      </c>
      <c r="H61" s="4">
        <v>27.13</v>
      </c>
      <c r="I61" s="3">
        <v>1.0269999999999999</v>
      </c>
      <c r="K61" s="2">
        <v>11967.11</v>
      </c>
      <c r="L61" s="2">
        <v>511.45</v>
      </c>
      <c r="M61" s="4">
        <v>23.4</v>
      </c>
      <c r="N61" s="3">
        <v>1.0229999999999999</v>
      </c>
      <c r="P61" s="4">
        <f t="shared" si="0"/>
        <v>-6.6999999999999993</v>
      </c>
      <c r="Q61" s="4">
        <f t="shared" si="1"/>
        <v>-3.7300000000000004</v>
      </c>
    </row>
    <row r="62" spans="1:17" x14ac:dyDescent="0.2">
      <c r="A62" s="2">
        <v>9</v>
      </c>
      <c r="B62" s="2">
        <v>13722.28</v>
      </c>
      <c r="C62" s="4">
        <v>21.84</v>
      </c>
      <c r="D62" s="3">
        <v>2.0920000000000001</v>
      </c>
      <c r="F62" s="2">
        <v>28090.69</v>
      </c>
      <c r="G62" s="2">
        <v>1113.4100000000001</v>
      </c>
      <c r="H62" s="4">
        <v>25.23</v>
      </c>
      <c r="I62" s="3">
        <v>2.2269999999999999</v>
      </c>
      <c r="K62" s="2">
        <v>11009.09</v>
      </c>
      <c r="L62" s="2">
        <v>554.48</v>
      </c>
      <c r="M62" s="4">
        <v>19.850000000000001</v>
      </c>
      <c r="N62" s="3">
        <v>1.109</v>
      </c>
      <c r="P62" s="4">
        <f t="shared" si="0"/>
        <v>3.3900000000000006</v>
      </c>
      <c r="Q62" s="4">
        <f t="shared" si="1"/>
        <v>-5.379999999999999</v>
      </c>
    </row>
    <row r="63" spans="1:17" x14ac:dyDescent="0.2">
      <c r="A63" s="2">
        <v>9.5</v>
      </c>
      <c r="B63" s="2">
        <v>14628.84</v>
      </c>
      <c r="C63" s="4">
        <v>18.54</v>
      </c>
      <c r="D63" s="3">
        <v>1.8129999999999999</v>
      </c>
      <c r="F63" s="2">
        <v>18331.93</v>
      </c>
      <c r="G63" s="2">
        <v>883.36</v>
      </c>
      <c r="H63" s="4">
        <v>20.75</v>
      </c>
      <c r="I63" s="3">
        <v>1.7669999999999999</v>
      </c>
      <c r="K63" s="2">
        <v>14636.74</v>
      </c>
      <c r="L63" s="2">
        <v>920.59</v>
      </c>
      <c r="M63" s="4">
        <v>15.9</v>
      </c>
      <c r="N63" s="3">
        <v>1.841</v>
      </c>
      <c r="P63" s="4">
        <f t="shared" si="0"/>
        <v>2.2100000000000009</v>
      </c>
      <c r="Q63" s="4">
        <f t="shared" si="1"/>
        <v>-4.8499999999999996</v>
      </c>
    </row>
    <row r="64" spans="1:17" x14ac:dyDescent="0.2">
      <c r="A64" s="2">
        <v>10</v>
      </c>
      <c r="B64" s="2">
        <v>15132.17</v>
      </c>
      <c r="C64" s="4">
        <v>12.82</v>
      </c>
      <c r="D64" s="3">
        <v>1.0069999999999999</v>
      </c>
      <c r="F64" s="2">
        <v>10116.42</v>
      </c>
      <c r="G64" s="2">
        <v>530.99</v>
      </c>
      <c r="H64" s="4">
        <v>19.05</v>
      </c>
      <c r="I64" s="3">
        <v>1.0620000000000001</v>
      </c>
      <c r="K64" s="2">
        <v>7003.33</v>
      </c>
      <c r="L64" s="2">
        <v>534.87</v>
      </c>
      <c r="M64" s="4">
        <v>13.09</v>
      </c>
      <c r="N64" s="3">
        <v>1.07</v>
      </c>
      <c r="P64" s="4">
        <f t="shared" si="0"/>
        <v>6.23</v>
      </c>
      <c r="Q64" s="4">
        <f t="shared" si="1"/>
        <v>-5.9600000000000009</v>
      </c>
    </row>
    <row r="65" spans="1:17" x14ac:dyDescent="0.2">
      <c r="A65" s="2">
        <v>10.5</v>
      </c>
      <c r="B65" s="2">
        <v>15809.4</v>
      </c>
      <c r="C65" s="4">
        <v>23.94</v>
      </c>
      <c r="D65" s="3">
        <v>1.3540000000000001</v>
      </c>
      <c r="F65" s="2">
        <v>16334.04</v>
      </c>
      <c r="G65" s="2">
        <v>650.63</v>
      </c>
      <c r="H65" s="4">
        <v>25.1</v>
      </c>
      <c r="I65" s="3">
        <v>1.3009999999999999</v>
      </c>
      <c r="K65" s="2">
        <v>15620.13</v>
      </c>
      <c r="L65" s="2">
        <v>669.12</v>
      </c>
      <c r="M65" s="4">
        <v>23.34</v>
      </c>
      <c r="N65" s="3">
        <v>1.3380000000000001</v>
      </c>
      <c r="P65" s="4">
        <f t="shared" si="0"/>
        <v>1.1600000000000001</v>
      </c>
      <c r="Q65" s="4">
        <f t="shared" si="1"/>
        <v>-1.7600000000000016</v>
      </c>
    </row>
    <row r="66" spans="1:17" x14ac:dyDescent="0.2">
      <c r="A66" s="2">
        <v>11</v>
      </c>
      <c r="B66" s="2">
        <v>16344.39</v>
      </c>
      <c r="C66" s="4">
        <v>16.829999999999998</v>
      </c>
      <c r="D66" s="3">
        <v>1.07</v>
      </c>
      <c r="F66" s="2">
        <v>14563.59</v>
      </c>
      <c r="G66" s="2">
        <v>590.16999999999996</v>
      </c>
      <c r="H66" s="4">
        <v>24.68</v>
      </c>
      <c r="I66" s="3">
        <v>1.18</v>
      </c>
      <c r="K66" s="2">
        <v>12497.91</v>
      </c>
      <c r="L66" s="2">
        <v>635.58000000000004</v>
      </c>
      <c r="M66" s="4">
        <v>19.66</v>
      </c>
      <c r="N66" s="3">
        <v>1.2709999999999999</v>
      </c>
      <c r="P66" s="4">
        <f t="shared" si="0"/>
        <v>7.8500000000000014</v>
      </c>
      <c r="Q66" s="4">
        <f t="shared" si="1"/>
        <v>-5.0199999999999996</v>
      </c>
    </row>
    <row r="67" spans="1:17" x14ac:dyDescent="0.2">
      <c r="A67" s="2">
        <v>11.5</v>
      </c>
      <c r="B67" s="2">
        <v>16988.28</v>
      </c>
      <c r="C67" s="4">
        <v>21.34</v>
      </c>
      <c r="D67" s="3">
        <v>1.288</v>
      </c>
      <c r="F67" s="2">
        <v>16639.29</v>
      </c>
      <c r="G67" s="2">
        <v>884</v>
      </c>
      <c r="H67" s="4">
        <v>18.82</v>
      </c>
      <c r="I67" s="3">
        <v>1.768</v>
      </c>
      <c r="K67" s="2">
        <v>14551.02</v>
      </c>
      <c r="L67" s="2">
        <v>891.56</v>
      </c>
      <c r="M67" s="4">
        <v>16.32</v>
      </c>
      <c r="N67" s="3">
        <v>1.7829999999999999</v>
      </c>
      <c r="P67" s="4">
        <f t="shared" si="0"/>
        <v>-2.5199999999999996</v>
      </c>
      <c r="Q67" s="4">
        <f t="shared" si="1"/>
        <v>-2.5</v>
      </c>
    </row>
    <row r="68" spans="1:17" x14ac:dyDescent="0.2">
      <c r="A68" s="2">
        <v>12</v>
      </c>
      <c r="B68" s="2">
        <v>17760.900000000001</v>
      </c>
      <c r="C68" s="4">
        <v>18.13</v>
      </c>
      <c r="D68" s="3">
        <v>1.5449999999999999</v>
      </c>
      <c r="F68" s="2">
        <v>11192.65</v>
      </c>
      <c r="G68" s="2">
        <v>672.08</v>
      </c>
      <c r="H68" s="4">
        <v>16.649999999999999</v>
      </c>
      <c r="I68" s="3">
        <v>1.6120000000000001</v>
      </c>
      <c r="K68" s="2">
        <v>11143.91</v>
      </c>
      <c r="L68" s="2">
        <v>680.04</v>
      </c>
      <c r="M68" s="4">
        <v>16.39</v>
      </c>
      <c r="N68" s="3">
        <v>1.631</v>
      </c>
      <c r="P68" s="4">
        <f t="shared" si="0"/>
        <v>-1.4800000000000004</v>
      </c>
      <c r="Q68" s="4">
        <f t="shared" si="1"/>
        <v>-0.25999999999999801</v>
      </c>
    </row>
    <row r="70" spans="1:17" x14ac:dyDescent="0.2">
      <c r="A70" t="s">
        <v>27</v>
      </c>
      <c r="C70" s="4"/>
      <c r="F70" s="2"/>
      <c r="G70" s="2"/>
      <c r="H70" s="4"/>
      <c r="I70" s="3"/>
      <c r="K70" s="2"/>
      <c r="L70" s="2"/>
      <c r="M70" s="4"/>
      <c r="N70" s="3"/>
    </row>
    <row r="71" spans="1:17" x14ac:dyDescent="0.2">
      <c r="B71" s="2" t="s">
        <v>29</v>
      </c>
      <c r="C71" s="4">
        <f>AVERAGE(C45:C68)</f>
        <v>23.489583333333332</v>
      </c>
      <c r="D71" s="4">
        <f>AVERAGE(D45:D68)</f>
        <v>1.4364166666666669</v>
      </c>
      <c r="F71" s="2"/>
      <c r="G71" s="2"/>
      <c r="H71" s="4">
        <f>AVERAGE(H45:H68)</f>
        <v>26.439166666666665</v>
      </c>
      <c r="I71" s="4">
        <f>AVERAGE(I45:I68)</f>
        <v>1.4985000000000002</v>
      </c>
      <c r="K71" s="2"/>
      <c r="L71" s="2"/>
      <c r="M71" s="4">
        <f>AVERAGE(M45:M68)</f>
        <v>26.626666666666669</v>
      </c>
      <c r="N71" s="4">
        <f>AVERAGE(N45:N68)</f>
        <v>1.3320000000000001</v>
      </c>
      <c r="P71" s="4">
        <f>AVERAGE(P45:P68)</f>
        <v>2.949583333333333</v>
      </c>
      <c r="Q71" s="4">
        <f>AVERAGE(Q45:Q68)</f>
        <v>0.18750000000000031</v>
      </c>
    </row>
    <row r="72" spans="1:17" x14ac:dyDescent="0.2">
      <c r="A72" s="2"/>
      <c r="B72" s="2" t="s">
        <v>28</v>
      </c>
      <c r="C72" s="4">
        <f>STDEV(C45:C68)</f>
        <v>7.2409466587244529</v>
      </c>
      <c r="D72" s="4">
        <f>STDEV(D45:D68)</f>
        <v>0.45215002480099004</v>
      </c>
      <c r="F72" s="2"/>
      <c r="G72" s="2"/>
      <c r="H72" s="4">
        <f>STDEV(H45:H68)</f>
        <v>7.1119403068034988</v>
      </c>
      <c r="I72" s="4">
        <f>STDEV(I45:I68)</f>
        <v>0.45720531017495097</v>
      </c>
      <c r="K72" s="2"/>
      <c r="L72" s="2"/>
      <c r="M72" s="4">
        <f>STDEV(M45:M68)</f>
        <v>12.500705603273365</v>
      </c>
      <c r="N72" s="4">
        <f>STDEV(N45:N68)</f>
        <v>0.35384361566633526</v>
      </c>
      <c r="P72" s="4">
        <f>STDEV(P45:P68)</f>
        <v>3.7946386425503325</v>
      </c>
      <c r="Q72" s="4">
        <f>STDEV(Q45:Q68)</f>
        <v>7.730363763306582</v>
      </c>
    </row>
    <row r="73" spans="1:17" x14ac:dyDescent="0.2">
      <c r="A73" s="2"/>
      <c r="B73" s="2" t="s">
        <v>30</v>
      </c>
      <c r="C73" s="9">
        <f>COUNT(C45:C68)</f>
        <v>24</v>
      </c>
      <c r="D73" s="9">
        <f>COUNT(D45:D68)</f>
        <v>24</v>
      </c>
      <c r="E73" s="9"/>
      <c r="F73" s="9"/>
      <c r="G73" s="9"/>
      <c r="H73" s="9">
        <f>COUNT(H45:H68)</f>
        <v>24</v>
      </c>
      <c r="I73" s="9">
        <f>COUNT(I45:I68)</f>
        <v>24</v>
      </c>
      <c r="J73" s="9"/>
      <c r="K73" s="9"/>
      <c r="L73" s="9"/>
      <c r="M73" s="9">
        <f>COUNT(M45:M68)</f>
        <v>24</v>
      </c>
      <c r="N73" s="9">
        <f>COUNT(N45:N68)</f>
        <v>24</v>
      </c>
      <c r="P73" s="9">
        <f>COUNT(P45:P68)</f>
        <v>24</v>
      </c>
      <c r="Q73" s="9">
        <f>COUNT(Q45:Q68)</f>
        <v>24</v>
      </c>
    </row>
    <row r="74" spans="1:17" x14ac:dyDescent="0.2">
      <c r="A74" s="2"/>
      <c r="C74" s="4"/>
      <c r="D74" s="3"/>
      <c r="F74" s="2"/>
      <c r="G74" s="2"/>
      <c r="H74" s="4"/>
      <c r="I74" s="3"/>
      <c r="K74" s="2"/>
      <c r="L74" s="2"/>
      <c r="M74" s="4"/>
      <c r="N74" s="3"/>
    </row>
    <row r="75" spans="1:17" x14ac:dyDescent="0.2">
      <c r="A75" s="2">
        <v>12.5</v>
      </c>
      <c r="B75" s="2">
        <v>18429.259999999998</v>
      </c>
      <c r="C75" s="4">
        <v>21.82</v>
      </c>
      <c r="D75" s="3">
        <v>1.337</v>
      </c>
      <c r="F75" s="2">
        <v>3655.04</v>
      </c>
      <c r="G75" s="2">
        <v>249.14</v>
      </c>
      <c r="H75" s="4">
        <v>14.67</v>
      </c>
      <c r="I75" s="3">
        <v>1.0169999999999999</v>
      </c>
      <c r="K75" s="2">
        <v>3509.41</v>
      </c>
      <c r="L75" s="2">
        <v>249.14</v>
      </c>
      <c r="M75" s="4">
        <v>14.09</v>
      </c>
      <c r="N75" s="3">
        <v>1.0169999999999999</v>
      </c>
      <c r="P75" s="4">
        <f>H75-C75</f>
        <v>-7.15</v>
      </c>
      <c r="Q75" s="4">
        <f>M75-H75</f>
        <v>-0.58000000000000007</v>
      </c>
    </row>
    <row r="76" spans="1:17" x14ac:dyDescent="0.2">
      <c r="A76" s="2" t="s">
        <v>31</v>
      </c>
      <c r="C76" s="4"/>
      <c r="D76" s="3"/>
      <c r="F76" s="2"/>
      <c r="G76" s="2"/>
      <c r="H76" s="4"/>
      <c r="I76" s="3"/>
      <c r="K76" s="2"/>
      <c r="L76" s="2"/>
      <c r="M76" s="4"/>
      <c r="N76" s="3"/>
    </row>
    <row r="78" spans="1:17" x14ac:dyDescent="0.2">
      <c r="A78" s="2">
        <v>13</v>
      </c>
      <c r="B78" s="2">
        <v>18955.25</v>
      </c>
      <c r="C78" s="4">
        <v>10.18</v>
      </c>
      <c r="D78" s="3">
        <v>1.052</v>
      </c>
      <c r="F78" s="2">
        <v>8041.12</v>
      </c>
      <c r="G78" s="2">
        <v>513.62</v>
      </c>
      <c r="H78" s="4">
        <v>15.66</v>
      </c>
      <c r="I78" s="3">
        <v>1.0269999999999999</v>
      </c>
      <c r="K78" s="2">
        <v>8041.12</v>
      </c>
      <c r="L78" s="2">
        <v>513.62</v>
      </c>
      <c r="M78" s="4">
        <v>15.66</v>
      </c>
      <c r="N78" s="3">
        <v>1.0269999999999999</v>
      </c>
      <c r="P78" s="4">
        <f t="shared" ref="P78:P94" si="2">H78-C78</f>
        <v>5.48</v>
      </c>
      <c r="Q78" s="4">
        <f t="shared" ref="Q78:Q102" si="3">M78-H78</f>
        <v>0</v>
      </c>
    </row>
    <row r="79" spans="1:17" x14ac:dyDescent="0.2">
      <c r="A79" s="2">
        <v>13.5</v>
      </c>
      <c r="B79" s="2">
        <v>19461.099999999999</v>
      </c>
      <c r="C79" s="4">
        <v>11.4</v>
      </c>
      <c r="D79" s="3">
        <v>1.012</v>
      </c>
      <c r="F79" s="2">
        <v>7687.7</v>
      </c>
      <c r="G79" s="2">
        <v>542.78</v>
      </c>
      <c r="H79" s="4">
        <v>14.16</v>
      </c>
      <c r="I79" s="3">
        <v>1.0860000000000001</v>
      </c>
      <c r="K79" s="2">
        <v>7687.7</v>
      </c>
      <c r="L79" s="2">
        <v>542.78</v>
      </c>
      <c r="M79" s="4">
        <v>14.16</v>
      </c>
      <c r="N79" s="3">
        <v>1.0860000000000001</v>
      </c>
      <c r="P79" s="4">
        <f t="shared" si="2"/>
        <v>2.76</v>
      </c>
      <c r="Q79" s="4">
        <f t="shared" si="3"/>
        <v>0</v>
      </c>
    </row>
    <row r="80" spans="1:17" x14ac:dyDescent="0.2">
      <c r="A80" s="2">
        <v>14</v>
      </c>
      <c r="B80" s="2">
        <v>20184.7</v>
      </c>
      <c r="C80" s="4">
        <v>9</v>
      </c>
      <c r="D80" s="3">
        <v>1.4470000000000001</v>
      </c>
      <c r="F80" s="2">
        <v>8977.69</v>
      </c>
      <c r="G80" s="2">
        <v>736.8</v>
      </c>
      <c r="H80" s="4">
        <v>12.18</v>
      </c>
      <c r="I80" s="3">
        <v>1.474</v>
      </c>
      <c r="K80" s="2">
        <v>9257.02</v>
      </c>
      <c r="L80" s="2">
        <v>747.51</v>
      </c>
      <c r="M80" s="4">
        <v>12.38</v>
      </c>
      <c r="N80" s="3">
        <v>1.4950000000000001</v>
      </c>
      <c r="P80" s="4">
        <f t="shared" si="2"/>
        <v>3.1799999999999997</v>
      </c>
      <c r="Q80" s="4">
        <f t="shared" si="3"/>
        <v>0.20000000000000107</v>
      </c>
    </row>
    <row r="81" spans="1:17" x14ac:dyDescent="0.2">
      <c r="A81" s="2">
        <v>14.5</v>
      </c>
      <c r="B81" s="2">
        <v>20731.5</v>
      </c>
      <c r="C81" s="4">
        <v>9.1199999999999992</v>
      </c>
      <c r="D81" s="3">
        <v>1.0940000000000001</v>
      </c>
      <c r="F81" s="2">
        <v>9557.98</v>
      </c>
      <c r="G81" s="2">
        <v>811.7</v>
      </c>
      <c r="H81" s="4">
        <v>11.78</v>
      </c>
      <c r="I81" s="3">
        <v>1.623</v>
      </c>
      <c r="K81" s="2">
        <v>9607.99</v>
      </c>
      <c r="L81" s="2">
        <v>820.28</v>
      </c>
      <c r="M81" s="4">
        <v>11.71</v>
      </c>
      <c r="N81" s="3">
        <v>1.641</v>
      </c>
      <c r="P81" s="4">
        <f t="shared" si="2"/>
        <v>2.66</v>
      </c>
      <c r="Q81" s="4">
        <f t="shared" si="3"/>
        <v>-6.9999999999998508E-2</v>
      </c>
    </row>
    <row r="82" spans="1:17" x14ac:dyDescent="0.2">
      <c r="A82" s="2">
        <v>15</v>
      </c>
      <c r="B82" s="2">
        <v>21719.66</v>
      </c>
      <c r="C82" s="4">
        <v>10.119999999999999</v>
      </c>
      <c r="D82" s="3">
        <v>1.976</v>
      </c>
      <c r="F82" s="2">
        <v>9076.06</v>
      </c>
      <c r="G82" s="2">
        <v>742.15</v>
      </c>
      <c r="H82" s="4">
        <v>12.23</v>
      </c>
      <c r="I82" s="3">
        <v>1.484</v>
      </c>
      <c r="K82" s="2">
        <v>9577.52</v>
      </c>
      <c r="L82" s="2">
        <v>741.61</v>
      </c>
      <c r="M82" s="4">
        <v>12.91</v>
      </c>
      <c r="N82" s="3">
        <v>1.4830000000000001</v>
      </c>
      <c r="P82" s="4">
        <f t="shared" si="2"/>
        <v>2.1100000000000012</v>
      </c>
      <c r="Q82" s="4">
        <f t="shared" si="3"/>
        <v>0.67999999999999972</v>
      </c>
    </row>
    <row r="83" spans="1:17" x14ac:dyDescent="0.2">
      <c r="A83" s="2">
        <v>15.5</v>
      </c>
      <c r="B83" s="2">
        <v>22249.22</v>
      </c>
      <c r="C83" s="4">
        <v>8.7100000000000009</v>
      </c>
      <c r="D83" s="3">
        <v>1.0589999999999999</v>
      </c>
      <c r="F83" s="2">
        <v>5866.57</v>
      </c>
      <c r="G83" s="2">
        <v>526.46</v>
      </c>
      <c r="H83" s="4">
        <v>11.14</v>
      </c>
      <c r="I83" s="3">
        <v>1.0529999999999999</v>
      </c>
      <c r="K83" s="2">
        <v>5866.57</v>
      </c>
      <c r="L83" s="2">
        <v>526.46</v>
      </c>
      <c r="M83" s="4">
        <v>11.14</v>
      </c>
      <c r="N83" s="3">
        <v>1.0529999999999999</v>
      </c>
      <c r="P83" s="4">
        <f t="shared" si="2"/>
        <v>2.4299999999999997</v>
      </c>
      <c r="Q83" s="4">
        <f t="shared" si="3"/>
        <v>0</v>
      </c>
    </row>
    <row r="84" spans="1:17" x14ac:dyDescent="0.2">
      <c r="A84" s="2">
        <v>16</v>
      </c>
      <c r="B84" s="2">
        <v>22773.11</v>
      </c>
      <c r="C84" s="4">
        <v>8.14</v>
      </c>
      <c r="D84" s="3">
        <v>1.048</v>
      </c>
      <c r="F84" s="2">
        <v>9362.5499999999993</v>
      </c>
      <c r="G84" s="2">
        <v>815.56</v>
      </c>
      <c r="H84" s="4">
        <v>11.48</v>
      </c>
      <c r="I84" s="3">
        <v>1.631</v>
      </c>
      <c r="K84" s="2">
        <v>9362.5499999999993</v>
      </c>
      <c r="L84" s="2">
        <v>815.56</v>
      </c>
      <c r="M84" s="4">
        <v>11.48</v>
      </c>
      <c r="N84" s="3">
        <v>1.631</v>
      </c>
      <c r="P84" s="4">
        <f t="shared" si="2"/>
        <v>3.34</v>
      </c>
      <c r="Q84" s="4">
        <f t="shared" si="3"/>
        <v>0</v>
      </c>
    </row>
    <row r="85" spans="1:17" x14ac:dyDescent="0.2">
      <c r="A85" s="2">
        <v>16.5</v>
      </c>
      <c r="B85" s="2">
        <v>23838.89</v>
      </c>
      <c r="C85" s="4">
        <v>9.3000000000000007</v>
      </c>
      <c r="D85" s="3">
        <v>2.1320000000000001</v>
      </c>
      <c r="F85" s="2">
        <v>8340.1200000000008</v>
      </c>
      <c r="G85" s="2">
        <v>710.12</v>
      </c>
      <c r="H85" s="4">
        <v>11.74</v>
      </c>
      <c r="I85" s="3">
        <v>1.42</v>
      </c>
      <c r="K85" s="2">
        <v>8340.1200000000008</v>
      </c>
      <c r="L85" s="2">
        <v>780.12</v>
      </c>
      <c r="M85" s="4">
        <v>10.69</v>
      </c>
      <c r="N85" s="3">
        <v>1.56</v>
      </c>
      <c r="P85" s="4">
        <f t="shared" si="2"/>
        <v>2.4399999999999995</v>
      </c>
      <c r="Q85" s="4">
        <f t="shared" si="3"/>
        <v>-1.0500000000000007</v>
      </c>
    </row>
    <row r="86" spans="1:17" x14ac:dyDescent="0.2">
      <c r="A86" s="2">
        <v>17</v>
      </c>
      <c r="B86" s="2">
        <v>24388.94</v>
      </c>
      <c r="C86" s="4">
        <v>10.130000000000001</v>
      </c>
      <c r="D86" s="3">
        <v>1.1000000000000001</v>
      </c>
      <c r="F86" s="2">
        <v>6308.24</v>
      </c>
      <c r="G86" s="2">
        <v>551.62</v>
      </c>
      <c r="H86" s="4">
        <v>11.44</v>
      </c>
      <c r="I86" s="3">
        <v>1.103</v>
      </c>
      <c r="K86" s="2">
        <v>6308.24</v>
      </c>
      <c r="L86" s="2">
        <v>551.62</v>
      </c>
      <c r="M86" s="4">
        <v>11.44</v>
      </c>
      <c r="N86" s="3">
        <v>1.103</v>
      </c>
      <c r="P86" s="4">
        <f t="shared" si="2"/>
        <v>1.3099999999999987</v>
      </c>
      <c r="Q86" s="4">
        <f t="shared" si="3"/>
        <v>0</v>
      </c>
    </row>
    <row r="87" spans="1:17" x14ac:dyDescent="0.2">
      <c r="A87" s="2">
        <v>17.5</v>
      </c>
      <c r="B87" s="2">
        <v>24886.47</v>
      </c>
      <c r="C87" s="4">
        <v>9.86</v>
      </c>
      <c r="D87" s="3">
        <v>0.995</v>
      </c>
      <c r="F87" s="2">
        <v>12974.39</v>
      </c>
      <c r="G87" s="2">
        <v>1133.0899999999999</v>
      </c>
      <c r="H87" s="4">
        <v>11.45</v>
      </c>
      <c r="I87" s="3">
        <v>2.266</v>
      </c>
      <c r="K87" s="2">
        <v>12974.39</v>
      </c>
      <c r="L87" s="2">
        <v>1133.0899999999999</v>
      </c>
      <c r="M87" s="4">
        <v>11.45</v>
      </c>
      <c r="N87" s="3">
        <v>2.266</v>
      </c>
      <c r="P87" s="4">
        <f t="shared" si="2"/>
        <v>1.5899999999999999</v>
      </c>
      <c r="Q87" s="4">
        <f t="shared" si="3"/>
        <v>0</v>
      </c>
    </row>
    <row r="88" spans="1:17" x14ac:dyDescent="0.2">
      <c r="A88" s="2">
        <v>18</v>
      </c>
      <c r="B88" s="2">
        <v>26141.05</v>
      </c>
      <c r="C88" s="4">
        <v>9.4499999999999993</v>
      </c>
      <c r="D88" s="3">
        <v>2.5089999999999999</v>
      </c>
      <c r="F88" s="2">
        <v>7796.51</v>
      </c>
      <c r="G88" s="2">
        <v>663.77</v>
      </c>
      <c r="H88" s="4">
        <v>11.75</v>
      </c>
      <c r="I88" s="3">
        <v>1.3280000000000001</v>
      </c>
      <c r="K88" s="2">
        <v>8005.38</v>
      </c>
      <c r="L88" s="2">
        <v>667.36</v>
      </c>
      <c r="M88" s="4">
        <v>12</v>
      </c>
      <c r="N88" s="3">
        <v>1.335</v>
      </c>
      <c r="P88" s="4">
        <f t="shared" si="2"/>
        <v>2.3000000000000007</v>
      </c>
      <c r="Q88" s="4">
        <f t="shared" si="3"/>
        <v>0.25</v>
      </c>
    </row>
    <row r="89" spans="1:17" x14ac:dyDescent="0.2">
      <c r="A89" s="2">
        <v>18.5</v>
      </c>
      <c r="B89" s="2">
        <v>26957.59</v>
      </c>
      <c r="C89" s="4">
        <v>8.4499999999999993</v>
      </c>
      <c r="D89" s="3">
        <v>1.633</v>
      </c>
      <c r="F89" s="2">
        <v>9794.4500000000007</v>
      </c>
      <c r="G89" s="2">
        <v>871.42</v>
      </c>
      <c r="H89" s="4">
        <v>11.24</v>
      </c>
      <c r="I89" s="3">
        <v>1.7430000000000001</v>
      </c>
      <c r="K89" s="2">
        <v>9794.4500000000007</v>
      </c>
      <c r="L89" s="2">
        <v>871.42</v>
      </c>
      <c r="M89" s="4">
        <v>11.24</v>
      </c>
      <c r="N89" s="3">
        <v>1.7430000000000001</v>
      </c>
      <c r="P89" s="4">
        <f t="shared" si="2"/>
        <v>2.7900000000000009</v>
      </c>
      <c r="Q89" s="4">
        <f t="shared" si="3"/>
        <v>0</v>
      </c>
    </row>
    <row r="90" spans="1:17" x14ac:dyDescent="0.2">
      <c r="A90" s="2">
        <v>19</v>
      </c>
      <c r="B90" s="2">
        <v>27511.23</v>
      </c>
      <c r="C90" s="4">
        <v>9.07</v>
      </c>
      <c r="D90" s="3">
        <v>1.107</v>
      </c>
      <c r="F90" s="2">
        <v>9476.4699999999993</v>
      </c>
      <c r="G90" s="2">
        <v>862.17</v>
      </c>
      <c r="H90" s="4">
        <v>10.99</v>
      </c>
      <c r="I90" s="3">
        <v>1.724</v>
      </c>
      <c r="K90" s="2">
        <v>9476.4699999999993</v>
      </c>
      <c r="L90" s="2">
        <v>862.17</v>
      </c>
      <c r="M90" s="4">
        <v>10.99</v>
      </c>
      <c r="N90" s="3">
        <v>1.724</v>
      </c>
      <c r="P90" s="4">
        <f t="shared" si="2"/>
        <v>1.92</v>
      </c>
      <c r="Q90" s="4">
        <f t="shared" si="3"/>
        <v>0</v>
      </c>
    </row>
    <row r="91" spans="1:17" x14ac:dyDescent="0.2">
      <c r="A91" s="2">
        <v>19.5</v>
      </c>
      <c r="B91" s="2">
        <v>28473.03</v>
      </c>
      <c r="C91" s="4">
        <v>7.81</v>
      </c>
      <c r="D91" s="3">
        <v>1.9239999999999999</v>
      </c>
      <c r="F91" s="2">
        <v>6265.02</v>
      </c>
      <c r="G91" s="2">
        <v>600.41</v>
      </c>
      <c r="H91" s="4">
        <v>10.43</v>
      </c>
      <c r="I91" s="3">
        <v>1.2010000000000001</v>
      </c>
      <c r="K91" s="2">
        <v>6265.02</v>
      </c>
      <c r="L91" s="2">
        <v>600.41</v>
      </c>
      <c r="M91" s="4">
        <v>10.43</v>
      </c>
      <c r="N91" s="3">
        <v>1.2010000000000001</v>
      </c>
      <c r="P91" s="4">
        <f t="shared" si="2"/>
        <v>2.62</v>
      </c>
      <c r="Q91" s="4">
        <f t="shared" si="3"/>
        <v>0</v>
      </c>
    </row>
    <row r="92" spans="1:17" x14ac:dyDescent="0.2">
      <c r="A92" s="2">
        <v>20</v>
      </c>
      <c r="B92" s="2">
        <v>29004.62</v>
      </c>
      <c r="C92" s="4">
        <v>7.76</v>
      </c>
      <c r="D92" s="3">
        <v>1.0629999999999999</v>
      </c>
      <c r="F92" s="2">
        <v>5828.15</v>
      </c>
      <c r="G92" s="2">
        <v>531.67999999999995</v>
      </c>
      <c r="H92" s="4">
        <v>10.96</v>
      </c>
      <c r="I92" s="3">
        <v>1.0629999999999999</v>
      </c>
      <c r="K92" s="2">
        <v>5828.15</v>
      </c>
      <c r="L92" s="2">
        <v>531.67999999999995</v>
      </c>
      <c r="M92" s="4">
        <v>10.96</v>
      </c>
      <c r="N92" s="3">
        <v>1.0629999999999999</v>
      </c>
      <c r="P92" s="4">
        <f t="shared" si="2"/>
        <v>3.2000000000000011</v>
      </c>
      <c r="Q92" s="4">
        <f t="shared" si="3"/>
        <v>0</v>
      </c>
    </row>
    <row r="93" spans="1:17" x14ac:dyDescent="0.2">
      <c r="A93" s="2">
        <v>20.5</v>
      </c>
      <c r="B93" s="2">
        <v>30050.29</v>
      </c>
      <c r="C93" s="4">
        <v>8.34</v>
      </c>
      <c r="D93" s="3">
        <v>2.0910000000000002</v>
      </c>
      <c r="F93" s="2">
        <v>11733.65</v>
      </c>
      <c r="G93" s="2">
        <v>1091.51</v>
      </c>
      <c r="H93" s="4">
        <v>10.75</v>
      </c>
      <c r="I93" s="3">
        <v>2.1829999999999998</v>
      </c>
      <c r="K93" s="2">
        <v>12052.39</v>
      </c>
      <c r="L93" s="2">
        <v>1096.01</v>
      </c>
      <c r="M93" s="4">
        <v>11</v>
      </c>
      <c r="N93" s="3">
        <v>2.1920000000000002</v>
      </c>
      <c r="P93" s="4">
        <f t="shared" si="2"/>
        <v>2.41</v>
      </c>
      <c r="Q93" s="4">
        <f t="shared" si="3"/>
        <v>0.25</v>
      </c>
    </row>
    <row r="94" spans="1:17" x14ac:dyDescent="0.2">
      <c r="A94" s="2">
        <v>21</v>
      </c>
      <c r="B94" s="2">
        <v>30623.25</v>
      </c>
      <c r="C94" s="4">
        <v>8.75</v>
      </c>
      <c r="D94" s="3">
        <v>1.1459999999999999</v>
      </c>
      <c r="F94" s="2">
        <v>9558.89</v>
      </c>
      <c r="G94" s="2">
        <v>846.16</v>
      </c>
      <c r="H94" s="4">
        <v>11.3</v>
      </c>
      <c r="I94" s="3">
        <v>1.6919999999999999</v>
      </c>
      <c r="K94" s="2">
        <v>9558.89</v>
      </c>
      <c r="L94" s="2">
        <v>846.16</v>
      </c>
      <c r="M94" s="4">
        <v>11.3</v>
      </c>
      <c r="N94" s="3">
        <v>1.6919999999999999</v>
      </c>
      <c r="P94" s="4">
        <f t="shared" si="2"/>
        <v>2.5500000000000007</v>
      </c>
      <c r="Q94" s="4">
        <f t="shared" si="3"/>
        <v>0</v>
      </c>
    </row>
    <row r="95" spans="1:17" x14ac:dyDescent="0.2">
      <c r="A95" s="2">
        <f>A94+0.5</f>
        <v>21.5</v>
      </c>
      <c r="F95" s="2">
        <v>5157.04</v>
      </c>
      <c r="G95" s="2">
        <v>484.77</v>
      </c>
      <c r="H95" s="4">
        <v>10.64</v>
      </c>
      <c r="I95" s="3">
        <v>0.97</v>
      </c>
      <c r="K95" s="2">
        <v>5171.88</v>
      </c>
      <c r="L95" s="2">
        <v>484.77</v>
      </c>
      <c r="M95" s="4">
        <v>10.67</v>
      </c>
      <c r="N95" s="3">
        <v>0.97</v>
      </c>
      <c r="Q95" s="4">
        <f t="shared" si="3"/>
        <v>2.9999999999999361E-2</v>
      </c>
    </row>
    <row r="96" spans="1:17" x14ac:dyDescent="0.2">
      <c r="A96" s="2">
        <f t="shared" ref="A96:A102" si="4">A95+0.5</f>
        <v>22</v>
      </c>
      <c r="F96" s="2">
        <v>6422.76</v>
      </c>
      <c r="G96" s="2">
        <v>581.72</v>
      </c>
      <c r="H96" s="4">
        <v>11.04</v>
      </c>
      <c r="I96" s="3">
        <v>1.163</v>
      </c>
      <c r="K96" s="2">
        <v>6593.65</v>
      </c>
      <c r="L96" s="2">
        <v>581.72</v>
      </c>
      <c r="M96" s="4">
        <v>11.33</v>
      </c>
      <c r="N96" s="3">
        <v>1.163</v>
      </c>
      <c r="Q96" s="4">
        <f t="shared" si="3"/>
        <v>0.29000000000000092</v>
      </c>
    </row>
    <row r="97" spans="1:17" x14ac:dyDescent="0.2">
      <c r="A97" s="2">
        <f t="shared" si="4"/>
        <v>22.5</v>
      </c>
      <c r="F97" s="2">
        <v>5413.56</v>
      </c>
      <c r="G97" s="2">
        <v>522.44000000000005</v>
      </c>
      <c r="H97" s="4">
        <v>10.36</v>
      </c>
      <c r="I97" s="3">
        <v>1.0449999999999999</v>
      </c>
      <c r="K97" s="2">
        <v>5413.56</v>
      </c>
      <c r="L97" s="2">
        <v>522.44000000000005</v>
      </c>
      <c r="M97" s="4">
        <v>10.36</v>
      </c>
      <c r="N97" s="3">
        <v>1.0449999999999999</v>
      </c>
      <c r="Q97" s="4">
        <f t="shared" si="3"/>
        <v>0</v>
      </c>
    </row>
    <row r="98" spans="1:17" x14ac:dyDescent="0.2">
      <c r="A98" s="2">
        <f t="shared" si="4"/>
        <v>23</v>
      </c>
      <c r="F98" s="2">
        <v>6337.84</v>
      </c>
      <c r="G98" s="2">
        <v>551.4</v>
      </c>
      <c r="H98" s="4">
        <v>11.49</v>
      </c>
      <c r="I98" s="3">
        <v>1.103</v>
      </c>
      <c r="K98" s="2">
        <v>6337.84</v>
      </c>
      <c r="L98" s="2">
        <v>551.4</v>
      </c>
      <c r="M98" s="4">
        <v>11.49</v>
      </c>
      <c r="N98" s="3">
        <v>1.103</v>
      </c>
      <c r="Q98" s="4">
        <f t="shared" si="3"/>
        <v>0</v>
      </c>
    </row>
    <row r="99" spans="1:17" x14ac:dyDescent="0.2">
      <c r="A99" s="2">
        <f t="shared" si="4"/>
        <v>23.5</v>
      </c>
      <c r="F99" s="2">
        <v>6386.45</v>
      </c>
      <c r="G99" s="2">
        <v>547.42999999999995</v>
      </c>
      <c r="H99" s="4">
        <v>11.67</v>
      </c>
      <c r="I99" s="3">
        <v>1.095</v>
      </c>
      <c r="K99" s="2">
        <v>6386.45</v>
      </c>
      <c r="L99" s="2">
        <v>547.42999999999995</v>
      </c>
      <c r="M99" s="4">
        <v>11.67</v>
      </c>
      <c r="N99" s="3">
        <v>1.095</v>
      </c>
      <c r="Q99" s="4">
        <f t="shared" si="3"/>
        <v>0</v>
      </c>
    </row>
    <row r="100" spans="1:17" x14ac:dyDescent="0.2">
      <c r="A100" s="2">
        <f t="shared" si="4"/>
        <v>24</v>
      </c>
      <c r="F100" s="2">
        <v>8637.64</v>
      </c>
      <c r="G100" s="2">
        <v>743.24</v>
      </c>
      <c r="H100" s="4">
        <v>11.62</v>
      </c>
      <c r="I100" s="3">
        <v>1.486</v>
      </c>
      <c r="K100" s="2">
        <v>8637.64</v>
      </c>
      <c r="L100" s="2">
        <v>743.24</v>
      </c>
      <c r="M100" s="4">
        <v>11.62</v>
      </c>
      <c r="N100" s="3">
        <v>1.486</v>
      </c>
      <c r="Q100" s="4">
        <f t="shared" si="3"/>
        <v>0</v>
      </c>
    </row>
    <row r="101" spans="1:17" x14ac:dyDescent="0.2">
      <c r="A101" s="2">
        <f t="shared" si="4"/>
        <v>24.5</v>
      </c>
      <c r="F101" s="2">
        <v>5516.02</v>
      </c>
      <c r="G101" s="2">
        <v>502.18</v>
      </c>
      <c r="H101" s="4">
        <v>10.98</v>
      </c>
      <c r="I101" s="3">
        <v>1.004</v>
      </c>
      <c r="K101" s="2">
        <v>5516.02</v>
      </c>
      <c r="L101" s="2">
        <v>502.18</v>
      </c>
      <c r="M101" s="4">
        <v>10.98</v>
      </c>
      <c r="N101" s="3">
        <v>1.004</v>
      </c>
      <c r="Q101" s="4">
        <f t="shared" si="3"/>
        <v>0</v>
      </c>
    </row>
    <row r="102" spans="1:17" x14ac:dyDescent="0.2">
      <c r="A102" s="2">
        <f t="shared" si="4"/>
        <v>25</v>
      </c>
      <c r="F102" s="2">
        <v>5488.09</v>
      </c>
      <c r="G102" s="2">
        <v>509.02</v>
      </c>
      <c r="H102" s="4">
        <v>10.78</v>
      </c>
      <c r="I102" s="3">
        <v>1.018</v>
      </c>
      <c r="K102" s="2">
        <v>5488.09</v>
      </c>
      <c r="L102" s="2">
        <v>509.02</v>
      </c>
      <c r="M102" s="4">
        <v>10.78</v>
      </c>
      <c r="N102" s="3">
        <v>1.018</v>
      </c>
      <c r="Q102" s="4">
        <f t="shared" si="3"/>
        <v>0</v>
      </c>
    </row>
    <row r="103" spans="1:17" x14ac:dyDescent="0.2">
      <c r="F103" s="2"/>
      <c r="G103" s="2"/>
      <c r="H103" s="4"/>
      <c r="I103" s="3"/>
      <c r="K103" s="2"/>
      <c r="L103" s="2"/>
      <c r="M103" s="4"/>
      <c r="N103" s="3"/>
      <c r="Q103" s="4"/>
    </row>
    <row r="104" spans="1:17" x14ac:dyDescent="0.2">
      <c r="A104" t="s">
        <v>37</v>
      </c>
    </row>
    <row r="105" spans="1:17" x14ac:dyDescent="0.2">
      <c r="B105" s="2" t="s">
        <v>29</v>
      </c>
      <c r="C105" s="4">
        <f>AVERAGE(C78:C102)</f>
        <v>9.1523529411764688</v>
      </c>
      <c r="D105" s="4">
        <f>AVERAGE(D78:D102)</f>
        <v>1.4345882352941175</v>
      </c>
      <c r="H105" s="4">
        <f t="shared" ref="H105:I105" si="5">AVERAGE(H78:H102)</f>
        <v>11.570399999999999</v>
      </c>
      <c r="I105" s="4">
        <f t="shared" si="5"/>
        <v>1.3593999999999999</v>
      </c>
      <c r="M105" s="4">
        <f t="shared" ref="M105:N105" si="6">AVERAGE(M78:M102)</f>
        <v>11.593600000000004</v>
      </c>
      <c r="N105" s="4">
        <f t="shared" si="6"/>
        <v>1.3671599999999997</v>
      </c>
      <c r="P105" s="4">
        <f t="shared" ref="P105:Q105" si="7">AVERAGE(P78:P102)</f>
        <v>2.6523529411764706</v>
      </c>
      <c r="Q105" s="4">
        <f t="shared" si="7"/>
        <v>2.3200000000000075E-2</v>
      </c>
    </row>
    <row r="106" spans="1:17" x14ac:dyDescent="0.2">
      <c r="B106" s="2" t="s">
        <v>28</v>
      </c>
      <c r="C106" s="4">
        <f>STDEV(C78:C102)</f>
        <v>0.96561204303128956</v>
      </c>
      <c r="D106" s="4">
        <f>STDEV(D78:D102)</f>
        <v>0.50057005738751692</v>
      </c>
      <c r="H106" s="4">
        <f t="shared" ref="H106:I106" si="8">STDEV(H78:H102)</f>
        <v>1.1371912767868035</v>
      </c>
      <c r="I106" s="4">
        <f t="shared" si="8"/>
        <v>0.36565625934749157</v>
      </c>
      <c r="M106" s="4">
        <f t="shared" ref="M106:N106" si="9">STDEV(M78:M102)</f>
        <v>1.1710888096126613</v>
      </c>
      <c r="N106" s="4">
        <f t="shared" si="9"/>
        <v>0.36930708540905904</v>
      </c>
      <c r="P106" s="4">
        <f t="shared" ref="P106:Q106" si="10">STDEV(P78:P102)</f>
        <v>0.90579060364250841</v>
      </c>
      <c r="Q106" s="4">
        <f t="shared" si="10"/>
        <v>0.27434345870338045</v>
      </c>
    </row>
    <row r="107" spans="1:17" x14ac:dyDescent="0.2">
      <c r="B107" s="2" t="s">
        <v>30</v>
      </c>
      <c r="C107">
        <f>COUNT(C78:C102)</f>
        <v>17</v>
      </c>
      <c r="D107">
        <f>COUNT(D78:D102)</f>
        <v>17</v>
      </c>
      <c r="H107">
        <f t="shared" ref="H107:I107" si="11">COUNT(H78:H102)</f>
        <v>25</v>
      </c>
      <c r="I107">
        <f t="shared" si="11"/>
        <v>25</v>
      </c>
      <c r="M107">
        <f t="shared" ref="M107:N107" si="12">COUNT(M78:M102)</f>
        <v>25</v>
      </c>
      <c r="N107">
        <f t="shared" si="12"/>
        <v>25</v>
      </c>
      <c r="P107">
        <f t="shared" ref="P107:Q107" si="13">COUNT(P78:P102)</f>
        <v>17</v>
      </c>
      <c r="Q107">
        <f t="shared" si="13"/>
        <v>25</v>
      </c>
    </row>
  </sheetData>
  <mergeCells count="2">
    <mergeCell ref="F38:I38"/>
    <mergeCell ref="K38:N38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Griffin, Eleanor R.</dc:creator>
  <cp:lastModifiedBy>Griffin, Eleanor R.</cp:lastModifiedBy>
  <dcterms:created xsi:type="dcterms:W3CDTF">2016-01-25T15:47:26Z</dcterms:created>
  <dcterms:modified xsi:type="dcterms:W3CDTF">2016-02-10T16:34:54Z</dcterms:modified>
</cp:coreProperties>
</file>